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F:\02. Demandes en cours\2025-08 Salignat - notes de frais PM\"/>
    </mc:Choice>
  </mc:AlternateContent>
  <xr:revisionPtr revIDLastSave="0" documentId="13_ncr:1_{B0F6E590-65C9-4EE6-9CFB-CA48F1EF5BDE}" xr6:coauthVersionLast="47" xr6:coauthVersionMax="47" xr10:uidLastSave="{00000000-0000-0000-0000-000000000000}"/>
  <bookViews>
    <workbookView xWindow="-264" yWindow="12852" windowWidth="23256" windowHeight="13896" xr2:uid="{CEFE36A4-779C-4720-986B-BC6D1EEBA0C7}"/>
  </bookViews>
  <sheets>
    <sheet name="Synthèse" sheetId="1" r:id="rId1"/>
    <sheet name="vols gouvernementaux" sheetId="5" r:id="rId2"/>
    <sheet name="frais de déplacement" sheetId="6" r:id="rId3"/>
    <sheet name="frais de représentation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6" i="3" l="1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5" i="3"/>
  <c r="G5" i="3"/>
  <c r="G21" i="3" s="1"/>
  <c r="E21" i="3" l="1"/>
  <c r="B13" i="1" s="1"/>
  <c r="C7" i="6" l="1"/>
  <c r="D7" i="6"/>
  <c r="E7" i="6"/>
  <c r="F7" i="6"/>
  <c r="G7" i="6"/>
  <c r="H7" i="6"/>
  <c r="I7" i="6"/>
  <c r="J7" i="6"/>
  <c r="K7" i="6"/>
  <c r="C8" i="1"/>
  <c r="C9" i="1"/>
  <c r="B9" i="1"/>
  <c r="B10" i="1"/>
  <c r="C10" i="1"/>
  <c r="B5" i="1"/>
  <c r="C5" i="1"/>
  <c r="D21" i="3"/>
  <c r="C14" i="1" s="1"/>
  <c r="F21" i="3"/>
  <c r="C13" i="1" s="1"/>
  <c r="C21" i="3"/>
  <c r="D51" i="5"/>
  <c r="B14" i="1" l="1"/>
  <c r="B15" i="1" s="1"/>
  <c r="H21" i="3"/>
  <c r="B11" i="1"/>
  <c r="C11" i="1"/>
  <c r="C15" i="1"/>
  <c r="B16" i="1" l="1"/>
  <c r="C16" i="1"/>
</calcChain>
</file>

<file path=xl/sharedStrings.xml><?xml version="1.0" encoding="utf-8"?>
<sst xmlns="http://schemas.openxmlformats.org/spreadsheetml/2006/main" count="147" uniqueCount="94">
  <si>
    <t>Consommation à fin juillet 2025</t>
  </si>
  <si>
    <t>Total</t>
  </si>
  <si>
    <t>Taxis</t>
  </si>
  <si>
    <t>Location voitures</t>
  </si>
  <si>
    <t>Frais de déplacement hors vols gouvernementaux (Globéo, Air France, SNCF)</t>
  </si>
  <si>
    <t>Nature</t>
  </si>
  <si>
    <t>Marché(s) principal-aux et/ou fournisseurs</t>
  </si>
  <si>
    <t>Consommation 
décembre 2024</t>
  </si>
  <si>
    <t>Situation à fin juillet 2025</t>
  </si>
  <si>
    <t>Frais de déplacements</t>
  </si>
  <si>
    <t>Globéo (agence de voyage)
Air France
SNCF/EUROSTAR</t>
  </si>
  <si>
    <t>Taxi</t>
  </si>
  <si>
    <t>G7</t>
  </si>
  <si>
    <t>Location de véhicules</t>
  </si>
  <si>
    <t>BIRIBIN</t>
  </si>
  <si>
    <t>TOTAL</t>
  </si>
  <si>
    <t>Les frais de représentation recouvrent les dépenses nécessaires aux missions de représentation des membres du Gouvernement ou de leurs cabinets dans le cadre des fonctions ministérielles : frais de restauration ou de réception, achats d'offrandes et de cadeaux protocolaires (médailles par exemple) ou de fleurs, etc.</t>
  </si>
  <si>
    <t>Nature (classification mise à jour en septembre 2021)</t>
  </si>
  <si>
    <t>Prestations éligibles</t>
  </si>
  <si>
    <t>Décembre 2024
Gestion intendance PM</t>
  </si>
  <si>
    <t>Fin juillet 2025
Gestion 
intendance PM (1)</t>
  </si>
  <si>
    <t>Fin juillet 2025
Gestion
hors intendance PM (2) (*)</t>
  </si>
  <si>
    <t>TOTAL (1) + (2)</t>
  </si>
  <si>
    <t>Alimentation</t>
  </si>
  <si>
    <t>Repas ou plateaux repas servis dans les bureaux ou salles de réunion aux membres du cabinet dans le cadre d'un repas de travail (petit-déjeuner / déjeuner / dîner) avec des invités extérieurs au cabinet du ministre.</t>
  </si>
  <si>
    <t xml:space="preserve">Repas de travail organisé sur site par un membre du cabinet avec des invités extérieurs au cabinet du ministre. 
Repas pris dans un restaurant agréé en cas d'impossibilité par l'intendance.
</t>
  </si>
  <si>
    <t>Réceptions en lien avec l’activité gouvernementale du cabinet (visite diplomatique, remise de décoration, etc.)</t>
  </si>
  <si>
    <t>Réceptions au profit des agents de l’Etat ou des membres du Gouvernement ou de membres de leurs cabinets (ex. : accueil de fonctionnaires de services déconcentrés, cocktail de clôture d’un séminaire, fête de la musique, JEP, etc.).</t>
  </si>
  <si>
    <t>Réceptions offertes par le  ministre (en préfecture, ambassade française à l'étranger…) dans le cadre d'un déplacement avec des délégations qui l'accompagnent en métropole, en Outre-mer ou à l'étranger.</t>
  </si>
  <si>
    <t>Restauration (prestations extérieures)</t>
  </si>
  <si>
    <t>Repas de travail offerts, par les membres du cabinet et certains personnels techniques, à des homologues ou personnels sollicités pour l’organisation d’un déplacement du ministre.</t>
  </si>
  <si>
    <t>Livraison de repas par l'extérieur en cas de prestations non couvertes par l'intendance (contraintes horaires ou autres).</t>
  </si>
  <si>
    <t>Cadeaux protocolaires et offrandes</t>
  </si>
  <si>
    <t>Inscription dans le cadre d’opérations de relations publiques et être en lien avec l’activité gouvernementale du cabinet (visite diplomatique, remise de décoration, etc.).</t>
  </si>
  <si>
    <t>Cadeaux offerts par le ministre à une personnalité civile française ou étrangère.</t>
  </si>
  <si>
    <t>Offrandes (uniquement lors de déplacement dans un cadre officiel).</t>
  </si>
  <si>
    <t xml:space="preserve">Fleurs </t>
  </si>
  <si>
    <t>Achats de fleurs effectués à l’occasion d’événements officiels en métropole, Outre-mer ou à l'étranger :
 Dépôt de gerbes (commémorations, honneurs civils et militaires, etc.)
 Remerciements pour services rendus (personnes civiles ou sociétés)
 Particuliers dans des circonstances exceptionnelles.</t>
  </si>
  <si>
    <t>Dépenses d’agrément pour la décoration de l'environnement direct du ministre (bureau, antichambre, salle à manger…) et la salle d'attente.</t>
  </si>
  <si>
    <t>Consommations</t>
  </si>
  <si>
    <t>Boisson ou collation de travail offert(e) à l'extérieur d'un membre du cabinet avec des invités extérieurs au cabinet du ministre.</t>
  </si>
  <si>
    <t>Boissons offertes par les membres du cabinet et certains personnels techniques, à des homologues ou personnels sollicités pour l'organisation d'un déplacement du ministre.</t>
  </si>
  <si>
    <t>Réunions de travail en lien direct avec l'activité gouvernementale (projet de loi ou de texte, préparation de déplacements ou d'événements...).</t>
  </si>
  <si>
    <t>Autres dépenses à caractères "officiels"</t>
  </si>
  <si>
    <t>ex : Maquillage (uniquement lors d'apparition médiatique).</t>
  </si>
  <si>
    <t>Décembre 2024</t>
  </si>
  <si>
    <t>Déplacement</t>
  </si>
  <si>
    <t>Date</t>
  </si>
  <si>
    <t>Aéronef</t>
  </si>
  <si>
    <t>Coût</t>
  </si>
  <si>
    <t>Pau</t>
  </si>
  <si>
    <t>FALCON 7X</t>
  </si>
  <si>
    <t>Mayotte / Saint-Denis</t>
  </si>
  <si>
    <t>AIRBUS A330</t>
  </si>
  <si>
    <t>Janvier 2025</t>
  </si>
  <si>
    <t>Lyon</t>
  </si>
  <si>
    <t>FALCON 2000</t>
  </si>
  <si>
    <t>Février 2025</t>
  </si>
  <si>
    <t>Pas d'usage</t>
  </si>
  <si>
    <t>Mars 2025</t>
  </si>
  <si>
    <t>FALCON 900</t>
  </si>
  <si>
    <t>La Rochelle / île de Ré</t>
  </si>
  <si>
    <t>Avord</t>
  </si>
  <si>
    <t>Avril 2025</t>
  </si>
  <si>
    <t>Aurillac</t>
  </si>
  <si>
    <t>Mai 2025</t>
  </si>
  <si>
    <t>Brest</t>
  </si>
  <si>
    <t>Rome/Vatican</t>
  </si>
  <si>
    <t>17 et 18-mai</t>
  </si>
  <si>
    <t>FALCON 900 EASY</t>
  </si>
  <si>
    <t>Juin 2025</t>
  </si>
  <si>
    <t>Saint-Rémy-de-Provence</t>
  </si>
  <si>
    <t>Biarritz</t>
  </si>
  <si>
    <t>Mirecourt</t>
  </si>
  <si>
    <t>Briançon</t>
  </si>
  <si>
    <t>Juillet 2025</t>
  </si>
  <si>
    <t>Vichy</t>
  </si>
  <si>
    <t xml:space="preserve">FRAIS DE REPRESENTATION
</t>
  </si>
  <si>
    <t xml:space="preserve">Frais de réprésentation hors intendance </t>
  </si>
  <si>
    <t xml:space="preserve">Frais de réprésentation intendance </t>
  </si>
  <si>
    <t xml:space="preserve">Restauration intendance </t>
  </si>
  <si>
    <t xml:space="preserve">Vols gouvernementaux </t>
  </si>
  <si>
    <t>Consommation décembre 2024</t>
  </si>
  <si>
    <t>Décembre 2024
Gestion hors intendance PM</t>
  </si>
  <si>
    <t>TOTAL 2024</t>
  </si>
  <si>
    <t>Sous-total</t>
  </si>
  <si>
    <t>Consommation année 2024 : du  13 décembre jusqu'au 31 décembre 2024</t>
  </si>
  <si>
    <t>Consommation année 2025 : du 1er janvier à fin juillet 2025</t>
  </si>
  <si>
    <t>FRAIS DE RESTAURATION</t>
  </si>
  <si>
    <t xml:space="preserve">FRAIS DE DEPLACEMENTS
</t>
  </si>
  <si>
    <t>Suivi des dépenses vols gouvernementaux - décembre 2024 - fin juillet 2025 - Cabinet de Monsieur François BAYROU</t>
  </si>
  <si>
    <t>Frais de déplacement décembre 2024 - fin juillet 2025 cabinet de Monsieur François Bayrou</t>
  </si>
  <si>
    <t>Suivi des frais de représentation décembre 2024 - fin juillet 2025- Cabinet de Monsieur François BAYROU</t>
  </si>
  <si>
    <t xml:space="preserve">Synthèse des dépenses de restauration, de déplacement et de représentation du cabinet de Monsieur François Bayrou                                  à compter du 
13 décembre 2024 jusqu'à fin juillet 2025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</si>
</sst>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Aptos Narrow"/>
      <family val="2"/>
      <scheme val="minor"/>
    </font>
    <font>
      <b/>
      <sz val="11"/>
      <color rgb="FFFF0000"/>
      <name val="Aptos Narrow"/>
      <scheme val="minor"/>
    </font>
    <font>
      <sz val="11"/>
      <name val="Aptos Narrow"/>
      <scheme val="minor"/>
    </font>
    <font>
      <sz val="10"/>
      <color theme="1"/>
      <name val="Marianne"/>
    </font>
    <font>
      <b/>
      <sz val="10"/>
      <color theme="0"/>
      <name val="Marianne"/>
    </font>
    <font>
      <b/>
      <sz val="10"/>
      <color theme="1"/>
      <name val="Marianne"/>
    </font>
    <font>
      <b/>
      <sz val="10"/>
      <color rgb="FFFF0000"/>
      <name val="Marianne"/>
    </font>
    <font>
      <sz val="10"/>
      <name val="Marianne"/>
    </font>
    <font>
      <sz val="10"/>
      <color theme="1"/>
      <name val="Aptos Narrow"/>
      <family val="2"/>
      <scheme val="minor"/>
    </font>
    <font>
      <sz val="9"/>
      <color theme="1"/>
      <name val="Marianne"/>
    </font>
    <font>
      <b/>
      <sz val="9"/>
      <color theme="0"/>
      <name val="Marianne"/>
    </font>
    <font>
      <b/>
      <sz val="9"/>
      <color rgb="FFFF0000"/>
      <name val="Marianne"/>
    </font>
  </fonts>
  <fills count="7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3" fontId="0" fillId="0" borderId="0" xfId="0" applyNumberFormat="1"/>
    <xf numFmtId="0" fontId="0" fillId="0" borderId="0" xfId="0" applyFill="1"/>
    <xf numFmtId="0" fontId="2" fillId="0" borderId="0" xfId="0" applyFont="1" applyFill="1"/>
    <xf numFmtId="0" fontId="1" fillId="0" borderId="0" xfId="0" applyFont="1" applyFill="1"/>
    <xf numFmtId="0" fontId="3" fillId="0" borderId="0" xfId="0" applyFont="1"/>
    <xf numFmtId="0" fontId="4" fillId="2" borderId="1" xfId="0" applyFont="1" applyFill="1" applyBorder="1"/>
    <xf numFmtId="0" fontId="3" fillId="0" borderId="1" xfId="0" applyFont="1" applyBorder="1"/>
    <xf numFmtId="14" fontId="3" fillId="0" borderId="1" xfId="0" applyNumberFormat="1" applyFont="1" applyBorder="1"/>
    <xf numFmtId="3" fontId="3" fillId="0" borderId="1" xfId="0" applyNumberFormat="1" applyFont="1" applyBorder="1"/>
    <xf numFmtId="0" fontId="5" fillId="0" borderId="1" xfId="0" applyFont="1" applyBorder="1"/>
    <xf numFmtId="3" fontId="5" fillId="0" borderId="1" xfId="0" applyNumberFormat="1" applyFont="1" applyBorder="1"/>
    <xf numFmtId="3" fontId="3" fillId="0" borderId="0" xfId="0" applyNumberFormat="1" applyFont="1"/>
    <xf numFmtId="3" fontId="4" fillId="2" borderId="1" xfId="0" applyNumberFormat="1" applyFont="1" applyFill="1" applyBorder="1"/>
    <xf numFmtId="3" fontId="6" fillId="0" borderId="0" xfId="0" applyNumberFormat="1" applyFont="1"/>
    <xf numFmtId="0" fontId="3" fillId="0" borderId="0" xfId="0" applyFont="1" applyAlignment="1">
      <alignment wrapText="1"/>
    </xf>
    <xf numFmtId="0" fontId="4" fillId="2" borderId="1" xfId="0" applyFont="1" applyFill="1" applyBorder="1" applyAlignment="1">
      <alignment wrapText="1"/>
    </xf>
    <xf numFmtId="3" fontId="4" fillId="2" borderId="1" xfId="0" applyNumberFormat="1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Fill="1" applyBorder="1"/>
    <xf numFmtId="0" fontId="5" fillId="0" borderId="1" xfId="0" applyFont="1" applyBorder="1" applyAlignment="1">
      <alignment wrapText="1"/>
    </xf>
    <xf numFmtId="0" fontId="7" fillId="0" borderId="1" xfId="0" applyFont="1" applyFill="1" applyBorder="1" applyAlignment="1">
      <alignment wrapText="1"/>
    </xf>
    <xf numFmtId="3" fontId="7" fillId="0" borderId="1" xfId="0" applyNumberFormat="1" applyFont="1" applyFill="1" applyBorder="1" applyAlignment="1">
      <alignment wrapText="1"/>
    </xf>
    <xf numFmtId="0" fontId="6" fillId="0" borderId="1" xfId="0" applyFont="1" applyBorder="1" applyAlignment="1">
      <alignment wrapText="1"/>
    </xf>
    <xf numFmtId="3" fontId="6" fillId="0" borderId="1" xfId="0" applyNumberFormat="1" applyFont="1" applyBorder="1"/>
    <xf numFmtId="0" fontId="8" fillId="0" borderId="0" xfId="0" applyFont="1" applyAlignment="1">
      <alignment wrapText="1"/>
    </xf>
    <xf numFmtId="3" fontId="8" fillId="0" borderId="0" xfId="0" applyNumberFormat="1" applyFont="1"/>
    <xf numFmtId="0" fontId="9" fillId="0" borderId="0" xfId="0" applyFont="1"/>
    <xf numFmtId="3" fontId="9" fillId="0" borderId="0" xfId="0" applyNumberFormat="1" applyFont="1"/>
    <xf numFmtId="0" fontId="10" fillId="2" borderId="1" xfId="0" applyFont="1" applyFill="1" applyBorder="1" applyAlignment="1">
      <alignment wrapText="1"/>
    </xf>
    <xf numFmtId="3" fontId="9" fillId="3" borderId="1" xfId="0" applyNumberFormat="1" applyFont="1" applyFill="1" applyBorder="1"/>
    <xf numFmtId="17" fontId="4" fillId="2" borderId="1" xfId="0" applyNumberFormat="1" applyFont="1" applyFill="1" applyBorder="1" applyAlignment="1">
      <alignment wrapText="1"/>
    </xf>
    <xf numFmtId="0" fontId="3" fillId="3" borderId="1" xfId="0" applyFont="1" applyFill="1" applyBorder="1"/>
    <xf numFmtId="3" fontId="3" fillId="3" borderId="1" xfId="0" applyNumberFormat="1" applyFont="1" applyFill="1" applyBorder="1"/>
    <xf numFmtId="0" fontId="9" fillId="0" borderId="0" xfId="0" applyFont="1" applyAlignment="1">
      <alignment wrapText="1"/>
    </xf>
    <xf numFmtId="0" fontId="9" fillId="0" borderId="1" xfId="0" applyFont="1" applyBorder="1" applyAlignment="1">
      <alignment wrapText="1"/>
    </xf>
    <xf numFmtId="3" fontId="9" fillId="4" borderId="1" xfId="0" applyNumberFormat="1" applyFont="1" applyFill="1" applyBorder="1"/>
    <xf numFmtId="3" fontId="9" fillId="3" borderId="1" xfId="0" applyNumberFormat="1" applyFont="1" applyFill="1" applyBorder="1" applyAlignment="1">
      <alignment wrapText="1"/>
    </xf>
    <xf numFmtId="3" fontId="9" fillId="5" borderId="1" xfId="0" applyNumberFormat="1" applyFont="1" applyFill="1" applyBorder="1"/>
    <xf numFmtId="3" fontId="9" fillId="6" borderId="1" xfId="0" applyNumberFormat="1" applyFont="1" applyFill="1" applyBorder="1"/>
    <xf numFmtId="3" fontId="11" fillId="3" borderId="1" xfId="0" applyNumberFormat="1" applyFont="1" applyFill="1" applyBorder="1"/>
    <xf numFmtId="3" fontId="11" fillId="4" borderId="1" xfId="0" applyNumberFormat="1" applyFont="1" applyFill="1" applyBorder="1"/>
    <xf numFmtId="3" fontId="11" fillId="5" borderId="1" xfId="0" applyNumberFormat="1" applyFont="1" applyFill="1" applyBorder="1"/>
    <xf numFmtId="3" fontId="9" fillId="0" borderId="0" xfId="0" applyNumberFormat="1" applyFont="1" applyAlignment="1">
      <alignment wrapText="1"/>
    </xf>
    <xf numFmtId="3" fontId="11" fillId="6" borderId="1" xfId="0" applyNumberFormat="1" applyFont="1" applyFill="1" applyBorder="1"/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29133-433D-442E-A4C3-BFC67FED689A}">
  <sheetPr>
    <pageSetUpPr fitToPage="1"/>
  </sheetPr>
  <dimension ref="A1:D16"/>
  <sheetViews>
    <sheetView tabSelected="1" workbookViewId="0">
      <selection activeCell="B6" sqref="B6"/>
    </sheetView>
  </sheetViews>
  <sheetFormatPr baseColWidth="10" defaultRowHeight="14.25"/>
  <cols>
    <col min="1" max="1" width="47.5" style="25" customWidth="1"/>
    <col min="2" max="3" width="26.5" style="26" customWidth="1"/>
    <col min="4" max="4" width="43" bestFit="1" customWidth="1"/>
  </cols>
  <sheetData>
    <row r="1" spans="1:4" ht="15.75">
      <c r="A1" s="15"/>
      <c r="B1" s="12"/>
      <c r="C1" s="12"/>
    </row>
    <row r="2" spans="1:4" ht="63" customHeight="1">
      <c r="A2" s="45" t="s">
        <v>93</v>
      </c>
      <c r="B2" s="46"/>
      <c r="C2" s="47"/>
    </row>
    <row r="3" spans="1:4" ht="47.25">
      <c r="A3" s="16" t="s">
        <v>88</v>
      </c>
      <c r="B3" s="17" t="s">
        <v>86</v>
      </c>
      <c r="C3" s="17" t="s">
        <v>87</v>
      </c>
    </row>
    <row r="4" spans="1:4" ht="15.75">
      <c r="A4" s="18" t="s">
        <v>80</v>
      </c>
      <c r="B4" s="9">
        <v>40230</v>
      </c>
      <c r="C4" s="19">
        <v>697509</v>
      </c>
    </row>
    <row r="5" spans="1:4" ht="15.75">
      <c r="A5" s="20" t="s">
        <v>85</v>
      </c>
      <c r="B5" s="11">
        <f>SUM(B4:B4)</f>
        <v>40230</v>
      </c>
      <c r="C5" s="11">
        <f>SUM(C4:C4)</f>
        <v>697509</v>
      </c>
    </row>
    <row r="6" spans="1:4" ht="31.5">
      <c r="A6" s="16" t="s">
        <v>89</v>
      </c>
      <c r="B6" s="17" t="s">
        <v>82</v>
      </c>
      <c r="C6" s="17" t="s">
        <v>0</v>
      </c>
      <c r="D6" s="2"/>
    </row>
    <row r="7" spans="1:4" ht="15.75">
      <c r="A7" s="18" t="s">
        <v>2</v>
      </c>
      <c r="B7" s="19">
        <v>11719.56</v>
      </c>
      <c r="C7" s="19">
        <v>220723.44999999998</v>
      </c>
      <c r="D7" s="4"/>
    </row>
    <row r="8" spans="1:4" ht="15.75">
      <c r="A8" s="18" t="s">
        <v>3</v>
      </c>
      <c r="B8" s="19">
        <v>0</v>
      </c>
      <c r="C8" s="19">
        <f>'frais de déplacement'!K6</f>
        <v>3268.63</v>
      </c>
      <c r="D8" s="2"/>
    </row>
    <row r="9" spans="1:4" ht="31.5">
      <c r="A9" s="18" t="s">
        <v>4</v>
      </c>
      <c r="B9" s="19">
        <f>'frais de déplacement'!C4</f>
        <v>24811.19</v>
      </c>
      <c r="C9" s="19">
        <f>'frais de déplacement'!K4</f>
        <v>538576.67000000004</v>
      </c>
      <c r="D9" s="2"/>
    </row>
    <row r="10" spans="1:4" ht="15.75">
      <c r="A10" s="18" t="s">
        <v>81</v>
      </c>
      <c r="B10" s="9">
        <f>'vols gouvernementaux'!D7</f>
        <v>621055.86</v>
      </c>
      <c r="C10" s="9">
        <f>'vols gouvernementaux'!D12+'vols gouvernementaux'!D24+'vols gouvernementaux'!D17+'vols gouvernementaux'!D30+'vols gouvernementaux'!D36+'vols gouvernementaux'!D44+'vols gouvernementaux'!D49</f>
        <v>148782.78999999998</v>
      </c>
      <c r="D10" s="2"/>
    </row>
    <row r="11" spans="1:4" ht="15.75">
      <c r="A11" s="20" t="s">
        <v>85</v>
      </c>
      <c r="B11" s="11">
        <f>SUM(B7:B10)</f>
        <v>657586.61</v>
      </c>
      <c r="C11" s="11">
        <f>SUM(C7:C10)</f>
        <v>911351.54</v>
      </c>
    </row>
    <row r="12" spans="1:4" ht="31.5">
      <c r="A12" s="16" t="s">
        <v>77</v>
      </c>
      <c r="B12" s="17" t="s">
        <v>82</v>
      </c>
      <c r="C12" s="17" t="s">
        <v>0</v>
      </c>
    </row>
    <row r="13" spans="1:4" s="3" customFormat="1" ht="15.75">
      <c r="A13" s="21" t="s">
        <v>78</v>
      </c>
      <c r="B13" s="22">
        <f>'frais de représentation'!E21</f>
        <v>618</v>
      </c>
      <c r="C13" s="22">
        <f>'frais de représentation'!F21</f>
        <v>13364.66</v>
      </c>
    </row>
    <row r="14" spans="1:4" ht="15.75">
      <c r="A14" s="21" t="s">
        <v>79</v>
      </c>
      <c r="B14" s="22">
        <f>'frais de représentation'!C21</f>
        <v>12987.960000000001</v>
      </c>
      <c r="C14" s="22">
        <f>'frais de représentation'!D21</f>
        <v>300157.90000000002</v>
      </c>
    </row>
    <row r="15" spans="1:4" ht="15.75">
      <c r="A15" s="20" t="s">
        <v>85</v>
      </c>
      <c r="B15" s="11">
        <f>SUM(B13:B14)</f>
        <v>13605.960000000001</v>
      </c>
      <c r="C15" s="11">
        <f>SUM(C13:C14)</f>
        <v>313522.56</v>
      </c>
    </row>
    <row r="16" spans="1:4" ht="15.75">
      <c r="A16" s="23" t="s">
        <v>15</v>
      </c>
      <c r="B16" s="24">
        <f>B5+B11+B15</f>
        <v>711422.57</v>
      </c>
      <c r="C16" s="24">
        <f>C5+C11+C15</f>
        <v>1922383.1</v>
      </c>
    </row>
  </sheetData>
  <mergeCells count="1">
    <mergeCell ref="A2:C2"/>
  </mergeCells>
  <printOptions horizontalCentered="1"/>
  <pageMargins left="0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963EA-3D5D-4995-9D41-428F6EA7A12C}">
  <sheetPr>
    <pageSetUpPr fitToPage="1"/>
  </sheetPr>
  <dimension ref="A1:D51"/>
  <sheetViews>
    <sheetView topLeftCell="A22" workbookViewId="0">
      <selection activeCell="E3" sqref="E3"/>
    </sheetView>
  </sheetViews>
  <sheetFormatPr baseColWidth="10" defaultRowHeight="15.75"/>
  <cols>
    <col min="1" max="1" width="35.125" style="5" customWidth="1"/>
    <col min="2" max="2" width="11.375" style="5" bestFit="1" customWidth="1"/>
    <col min="3" max="3" width="17.125" style="5" bestFit="1" customWidth="1"/>
    <col min="4" max="4" width="11.125" style="5" bestFit="1" customWidth="1"/>
  </cols>
  <sheetData>
    <row r="1" spans="1:4" ht="47.25" customHeight="1">
      <c r="A1" s="48" t="s">
        <v>90</v>
      </c>
      <c r="B1" s="48"/>
      <c r="C1" s="48"/>
      <c r="D1" s="48"/>
    </row>
    <row r="3" spans="1:4">
      <c r="A3" s="6" t="s">
        <v>45</v>
      </c>
      <c r="B3" s="6"/>
      <c r="C3" s="6"/>
      <c r="D3" s="6"/>
    </row>
    <row r="4" spans="1:4">
      <c r="A4" s="6" t="s">
        <v>46</v>
      </c>
      <c r="B4" s="6" t="s">
        <v>47</v>
      </c>
      <c r="C4" s="6" t="s">
        <v>48</v>
      </c>
      <c r="D4" s="6" t="s">
        <v>49</v>
      </c>
    </row>
    <row r="5" spans="1:4">
      <c r="A5" s="7" t="s">
        <v>50</v>
      </c>
      <c r="B5" s="8">
        <v>46007</v>
      </c>
      <c r="C5" s="7" t="s">
        <v>51</v>
      </c>
      <c r="D5" s="9">
        <v>11990.33</v>
      </c>
    </row>
    <row r="6" spans="1:4">
      <c r="A6" s="7" t="s">
        <v>52</v>
      </c>
      <c r="B6" s="8">
        <v>46018</v>
      </c>
      <c r="C6" s="7" t="s">
        <v>53</v>
      </c>
      <c r="D6" s="9">
        <v>609065.53</v>
      </c>
    </row>
    <row r="7" spans="1:4">
      <c r="A7" s="10" t="s">
        <v>15</v>
      </c>
      <c r="B7" s="10">
        <v>2</v>
      </c>
      <c r="C7" s="10"/>
      <c r="D7" s="11">
        <v>621055.86</v>
      </c>
    </row>
    <row r="8" spans="1:4">
      <c r="D8" s="12"/>
    </row>
    <row r="9" spans="1:4">
      <c r="A9" s="6" t="s">
        <v>54</v>
      </c>
      <c r="B9" s="6"/>
      <c r="C9" s="6"/>
      <c r="D9" s="13"/>
    </row>
    <row r="10" spans="1:4">
      <c r="A10" s="6" t="s">
        <v>46</v>
      </c>
      <c r="B10" s="6" t="s">
        <v>47</v>
      </c>
      <c r="C10" s="6" t="s">
        <v>48</v>
      </c>
      <c r="D10" s="13" t="s">
        <v>49</v>
      </c>
    </row>
    <row r="11" spans="1:4">
      <c r="A11" s="7" t="s">
        <v>55</v>
      </c>
      <c r="B11" s="8">
        <v>45668</v>
      </c>
      <c r="C11" s="7" t="s">
        <v>56</v>
      </c>
      <c r="D11" s="9">
        <v>12623.33</v>
      </c>
    </row>
    <row r="12" spans="1:4">
      <c r="A12" s="10" t="s">
        <v>15</v>
      </c>
      <c r="B12" s="10">
        <v>1</v>
      </c>
      <c r="C12" s="10"/>
      <c r="D12" s="11">
        <v>12623.33</v>
      </c>
    </row>
    <row r="13" spans="1:4">
      <c r="D13" s="12"/>
    </row>
    <row r="14" spans="1:4">
      <c r="A14" s="6" t="s">
        <v>57</v>
      </c>
      <c r="B14" s="6"/>
      <c r="C14" s="6"/>
      <c r="D14" s="13"/>
    </row>
    <row r="15" spans="1:4">
      <c r="A15" s="6" t="s">
        <v>46</v>
      </c>
      <c r="B15" s="6" t="s">
        <v>47</v>
      </c>
      <c r="C15" s="6" t="s">
        <v>48</v>
      </c>
      <c r="D15" s="13" t="s">
        <v>49</v>
      </c>
    </row>
    <row r="16" spans="1:4">
      <c r="A16" s="7" t="s">
        <v>58</v>
      </c>
      <c r="B16" s="7"/>
      <c r="C16" s="7"/>
      <c r="D16" s="9"/>
    </row>
    <row r="17" spans="1:4">
      <c r="A17" s="10" t="s">
        <v>15</v>
      </c>
      <c r="B17" s="10">
        <v>0</v>
      </c>
      <c r="C17" s="10"/>
      <c r="D17" s="11">
        <v>0</v>
      </c>
    </row>
    <row r="18" spans="1:4">
      <c r="D18" s="12"/>
    </row>
    <row r="19" spans="1:4">
      <c r="A19" s="6" t="s">
        <v>59</v>
      </c>
      <c r="B19" s="6"/>
      <c r="C19" s="6"/>
      <c r="D19" s="13"/>
    </row>
    <row r="20" spans="1:4">
      <c r="A20" s="6" t="s">
        <v>46</v>
      </c>
      <c r="B20" s="6" t="s">
        <v>47</v>
      </c>
      <c r="C20" s="6" t="s">
        <v>48</v>
      </c>
      <c r="D20" s="13" t="s">
        <v>49</v>
      </c>
    </row>
    <row r="21" spans="1:4">
      <c r="A21" s="7" t="s">
        <v>55</v>
      </c>
      <c r="B21" s="8">
        <v>45729</v>
      </c>
      <c r="C21" s="7" t="s">
        <v>60</v>
      </c>
      <c r="D21" s="9">
        <v>8333.2999999999993</v>
      </c>
    </row>
    <row r="22" spans="1:4">
      <c r="A22" s="7" t="s">
        <v>61</v>
      </c>
      <c r="B22" s="8">
        <v>45730</v>
      </c>
      <c r="C22" s="7" t="s">
        <v>60</v>
      </c>
      <c r="D22" s="9">
        <v>9583.33</v>
      </c>
    </row>
    <row r="23" spans="1:4">
      <c r="A23" s="7" t="s">
        <v>62</v>
      </c>
      <c r="B23" s="8">
        <v>45737</v>
      </c>
      <c r="C23" s="7" t="s">
        <v>60</v>
      </c>
      <c r="D23" s="9">
        <v>6666.67</v>
      </c>
    </row>
    <row r="24" spans="1:4">
      <c r="A24" s="10" t="s">
        <v>15</v>
      </c>
      <c r="B24" s="10">
        <v>3</v>
      </c>
      <c r="C24" s="10"/>
      <c r="D24" s="11">
        <v>24583.299999999996</v>
      </c>
    </row>
    <row r="25" spans="1:4">
      <c r="D25" s="12"/>
    </row>
    <row r="26" spans="1:4">
      <c r="A26" s="6" t="s">
        <v>63</v>
      </c>
      <c r="B26" s="6"/>
      <c r="C26" s="6"/>
      <c r="D26" s="13"/>
    </row>
    <row r="27" spans="1:4">
      <c r="A27" s="6" t="s">
        <v>46</v>
      </c>
      <c r="B27" s="6" t="s">
        <v>47</v>
      </c>
      <c r="C27" s="6" t="s">
        <v>48</v>
      </c>
      <c r="D27" s="13" t="s">
        <v>49</v>
      </c>
    </row>
    <row r="28" spans="1:4">
      <c r="A28" s="7" t="s">
        <v>55</v>
      </c>
      <c r="B28" s="8">
        <v>45770</v>
      </c>
      <c r="C28" s="7" t="s">
        <v>60</v>
      </c>
      <c r="D28" s="9">
        <v>9104.33</v>
      </c>
    </row>
    <row r="29" spans="1:4">
      <c r="A29" s="7" t="s">
        <v>64</v>
      </c>
      <c r="B29" s="8">
        <v>45772</v>
      </c>
      <c r="C29" s="7" t="s">
        <v>60</v>
      </c>
      <c r="D29" s="9">
        <v>9518.17</v>
      </c>
    </row>
    <row r="30" spans="1:4">
      <c r="A30" s="10" t="s">
        <v>15</v>
      </c>
      <c r="B30" s="10">
        <v>2</v>
      </c>
      <c r="C30" s="10"/>
      <c r="D30" s="11">
        <v>18622.5</v>
      </c>
    </row>
    <row r="31" spans="1:4">
      <c r="D31" s="12"/>
    </row>
    <row r="32" spans="1:4">
      <c r="A32" s="6" t="s">
        <v>65</v>
      </c>
      <c r="B32" s="6"/>
      <c r="C32" s="6"/>
      <c r="D32" s="13"/>
    </row>
    <row r="33" spans="1:4">
      <c r="A33" s="6" t="s">
        <v>46</v>
      </c>
      <c r="B33" s="6" t="s">
        <v>47</v>
      </c>
      <c r="C33" s="6" t="s">
        <v>48</v>
      </c>
      <c r="D33" s="13" t="s">
        <v>49</v>
      </c>
    </row>
    <row r="34" spans="1:4">
      <c r="A34" s="7" t="s">
        <v>66</v>
      </c>
      <c r="B34" s="8">
        <v>45787</v>
      </c>
      <c r="C34" s="7" t="s">
        <v>60</v>
      </c>
      <c r="D34" s="9">
        <v>17500</v>
      </c>
    </row>
    <row r="35" spans="1:4">
      <c r="A35" s="7" t="s">
        <v>67</v>
      </c>
      <c r="B35" s="8" t="s">
        <v>68</v>
      </c>
      <c r="C35" s="7" t="s">
        <v>69</v>
      </c>
      <c r="D35" s="9">
        <v>25243.83</v>
      </c>
    </row>
    <row r="36" spans="1:4">
      <c r="A36" s="10" t="s">
        <v>15</v>
      </c>
      <c r="B36" s="10">
        <v>2</v>
      </c>
      <c r="C36" s="10"/>
      <c r="D36" s="11">
        <v>42743.83</v>
      </c>
    </row>
    <row r="37" spans="1:4">
      <c r="D37" s="12"/>
    </row>
    <row r="38" spans="1:4">
      <c r="A38" s="6" t="s">
        <v>70</v>
      </c>
      <c r="B38" s="6"/>
      <c r="C38" s="6"/>
      <c r="D38" s="13"/>
    </row>
    <row r="39" spans="1:4">
      <c r="A39" s="6" t="s">
        <v>46</v>
      </c>
      <c r="B39" s="6" t="s">
        <v>47</v>
      </c>
      <c r="C39" s="6" t="s">
        <v>48</v>
      </c>
      <c r="D39" s="13" t="s">
        <v>49</v>
      </c>
    </row>
    <row r="40" spans="1:4">
      <c r="A40" s="7" t="s">
        <v>71</v>
      </c>
      <c r="B40" s="8">
        <v>45821</v>
      </c>
      <c r="C40" s="7" t="s">
        <v>69</v>
      </c>
      <c r="D40" s="9">
        <v>12415</v>
      </c>
    </row>
    <row r="41" spans="1:4">
      <c r="A41" s="7" t="s">
        <v>72</v>
      </c>
      <c r="B41" s="8">
        <v>45827</v>
      </c>
      <c r="C41" s="7" t="s">
        <v>60</v>
      </c>
      <c r="D41" s="9">
        <v>12083.33</v>
      </c>
    </row>
    <row r="42" spans="1:4">
      <c r="A42" s="7" t="s">
        <v>73</v>
      </c>
      <c r="B42" s="8">
        <v>45828</v>
      </c>
      <c r="C42" s="7" t="s">
        <v>60</v>
      </c>
      <c r="D42" s="9">
        <v>7916.67</v>
      </c>
    </row>
    <row r="43" spans="1:4">
      <c r="A43" s="7" t="s">
        <v>74</v>
      </c>
      <c r="B43" s="8">
        <v>45835</v>
      </c>
      <c r="C43" s="7" t="s">
        <v>69</v>
      </c>
      <c r="D43" s="9">
        <v>9932</v>
      </c>
    </row>
    <row r="44" spans="1:4">
      <c r="A44" s="10" t="s">
        <v>15</v>
      </c>
      <c r="B44" s="10">
        <v>4</v>
      </c>
      <c r="C44" s="10"/>
      <c r="D44" s="11">
        <v>42347</v>
      </c>
    </row>
    <row r="45" spans="1:4">
      <c r="D45" s="12"/>
    </row>
    <row r="46" spans="1:4">
      <c r="A46" s="6" t="s">
        <v>75</v>
      </c>
      <c r="B46" s="6"/>
      <c r="C46" s="6"/>
      <c r="D46" s="13"/>
    </row>
    <row r="47" spans="1:4">
      <c r="A47" s="6" t="s">
        <v>46</v>
      </c>
      <c r="B47" s="6" t="s">
        <v>47</v>
      </c>
      <c r="C47" s="6" t="s">
        <v>48</v>
      </c>
      <c r="D47" s="13" t="s">
        <v>49</v>
      </c>
    </row>
    <row r="48" spans="1:4">
      <c r="A48" s="7" t="s">
        <v>76</v>
      </c>
      <c r="B48" s="8">
        <v>45848</v>
      </c>
      <c r="C48" s="7" t="s">
        <v>69</v>
      </c>
      <c r="D48" s="9">
        <v>7862.83</v>
      </c>
    </row>
    <row r="49" spans="1:4">
      <c r="A49" s="10" t="s">
        <v>15</v>
      </c>
      <c r="B49" s="10">
        <v>1</v>
      </c>
      <c r="C49" s="10"/>
      <c r="D49" s="11">
        <v>7862.83</v>
      </c>
    </row>
    <row r="50" spans="1:4">
      <c r="D50" s="12"/>
    </row>
    <row r="51" spans="1:4">
      <c r="D51" s="14">
        <f>SUM(D49+D44+D36+D30+D24+D17+D12+D7)</f>
        <v>769838.64999999991</v>
      </c>
    </row>
  </sheetData>
  <mergeCells count="1">
    <mergeCell ref="A1:D1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12C16-B487-44A3-A046-6579296D565A}">
  <sheetPr>
    <pageSetUpPr fitToPage="1"/>
  </sheetPr>
  <dimension ref="A1:K7"/>
  <sheetViews>
    <sheetView workbookViewId="0"/>
  </sheetViews>
  <sheetFormatPr baseColWidth="10" defaultRowHeight="15.75"/>
  <cols>
    <col min="1" max="1" width="28.375" style="5" customWidth="1"/>
    <col min="2" max="2" width="39.75" style="5" bestFit="1" customWidth="1"/>
    <col min="3" max="3" width="13.625" style="12" customWidth="1"/>
    <col min="4" max="10" width="11.875" style="12" customWidth="1"/>
    <col min="11" max="11" width="12.875" style="12" customWidth="1"/>
  </cols>
  <sheetData>
    <row r="1" spans="1:11">
      <c r="A1" s="5" t="s">
        <v>91</v>
      </c>
    </row>
    <row r="3" spans="1:11" ht="31.5">
      <c r="A3" s="16" t="s">
        <v>5</v>
      </c>
      <c r="B3" s="16" t="s">
        <v>6</v>
      </c>
      <c r="C3" s="17" t="s">
        <v>7</v>
      </c>
      <c r="D3" s="31">
        <v>45658</v>
      </c>
      <c r="E3" s="31">
        <v>45689</v>
      </c>
      <c r="F3" s="31">
        <v>45717</v>
      </c>
      <c r="G3" s="31">
        <v>45748</v>
      </c>
      <c r="H3" s="31">
        <v>45778</v>
      </c>
      <c r="I3" s="31">
        <v>45809</v>
      </c>
      <c r="J3" s="31">
        <v>45839</v>
      </c>
      <c r="K3" s="17" t="s">
        <v>8</v>
      </c>
    </row>
    <row r="4" spans="1:11">
      <c r="A4" s="32" t="s">
        <v>9</v>
      </c>
      <c r="B4" s="32" t="s">
        <v>10</v>
      </c>
      <c r="C4" s="33">
        <v>24811.19</v>
      </c>
      <c r="D4" s="33">
        <v>91797.040000000008</v>
      </c>
      <c r="E4" s="33">
        <v>36961.61</v>
      </c>
      <c r="F4" s="33">
        <v>78798.3</v>
      </c>
      <c r="G4" s="33">
        <v>55720.610000000008</v>
      </c>
      <c r="H4" s="33">
        <v>103944.54000000002</v>
      </c>
      <c r="I4" s="33">
        <v>110064.36</v>
      </c>
      <c r="J4" s="33">
        <v>61290.21</v>
      </c>
      <c r="K4" s="33">
        <v>538576.67000000004</v>
      </c>
    </row>
    <row r="5" spans="1:11">
      <c r="A5" s="7" t="s">
        <v>11</v>
      </c>
      <c r="B5" s="7" t="s">
        <v>12</v>
      </c>
      <c r="C5" s="9">
        <v>11719.56</v>
      </c>
      <c r="D5" s="9">
        <v>34081.360000000015</v>
      </c>
      <c r="E5" s="9">
        <v>30818.399999999991</v>
      </c>
      <c r="F5" s="9">
        <v>34135.759999999995</v>
      </c>
      <c r="G5" s="9">
        <v>33982.01999999999</v>
      </c>
      <c r="H5" s="9">
        <v>28357.149999999994</v>
      </c>
      <c r="I5" s="9">
        <v>34276.200000000004</v>
      </c>
      <c r="J5" s="9">
        <v>25072.559999999998</v>
      </c>
      <c r="K5" s="9">
        <v>220723.44999999998</v>
      </c>
    </row>
    <row r="6" spans="1:11">
      <c r="A6" s="7" t="s">
        <v>13</v>
      </c>
      <c r="B6" s="7" t="s">
        <v>14</v>
      </c>
      <c r="C6" s="9"/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3268.63</v>
      </c>
      <c r="K6" s="9">
        <v>3268.63</v>
      </c>
    </row>
    <row r="7" spans="1:11">
      <c r="A7" s="7" t="s">
        <v>15</v>
      </c>
      <c r="B7" s="7"/>
      <c r="C7" s="24">
        <f t="shared" ref="C7:J7" si="0">SUM(C4:C6)</f>
        <v>36530.75</v>
      </c>
      <c r="D7" s="24">
        <f t="shared" si="0"/>
        <v>125878.40000000002</v>
      </c>
      <c r="E7" s="24">
        <f t="shared" si="0"/>
        <v>67780.009999999995</v>
      </c>
      <c r="F7" s="24">
        <f t="shared" si="0"/>
        <v>112934.06</v>
      </c>
      <c r="G7" s="24">
        <f t="shared" si="0"/>
        <v>89702.63</v>
      </c>
      <c r="H7" s="24">
        <f t="shared" si="0"/>
        <v>132301.69</v>
      </c>
      <c r="I7" s="24">
        <f t="shared" si="0"/>
        <v>144340.56</v>
      </c>
      <c r="J7" s="24">
        <f t="shared" si="0"/>
        <v>89631.4</v>
      </c>
      <c r="K7" s="24">
        <f>SUM(K4:K6)</f>
        <v>762568.75</v>
      </c>
    </row>
  </sheetData>
  <printOptions horizontalCentered="1"/>
  <pageMargins left="0.31496062992125984" right="0.31496062992125984" top="0.74803149606299213" bottom="0.74803149606299213" header="0.31496062992125984" footer="0.31496062992125984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65B64-EE39-445B-847B-432212C3374D}">
  <sheetPr>
    <pageSetUpPr fitToPage="1"/>
  </sheetPr>
  <dimension ref="A1:J27"/>
  <sheetViews>
    <sheetView workbookViewId="0"/>
  </sheetViews>
  <sheetFormatPr baseColWidth="10" defaultRowHeight="15.75"/>
  <cols>
    <col min="1" max="1" width="11" style="27"/>
    <col min="2" max="2" width="72.125" style="34" customWidth="1"/>
    <col min="3" max="4" width="13.25" style="27" customWidth="1"/>
    <col min="5" max="5" width="13.25" style="34" customWidth="1"/>
    <col min="6" max="7" width="13.25" style="27" customWidth="1"/>
    <col min="8" max="8" width="11" style="27"/>
  </cols>
  <sheetData>
    <row r="1" spans="1:10">
      <c r="A1" s="27" t="s">
        <v>92</v>
      </c>
    </row>
    <row r="2" spans="1:10" ht="33.75" customHeight="1">
      <c r="A2" s="49" t="s">
        <v>16</v>
      </c>
      <c r="B2" s="49"/>
      <c r="C2" s="49"/>
      <c r="D2" s="49"/>
      <c r="E2" s="49"/>
      <c r="F2" s="49"/>
      <c r="G2" s="49"/>
    </row>
    <row r="4" spans="1:10" ht="75">
      <c r="A4" s="29" t="s">
        <v>17</v>
      </c>
      <c r="B4" s="29" t="s">
        <v>18</v>
      </c>
      <c r="C4" s="29" t="s">
        <v>19</v>
      </c>
      <c r="D4" s="29" t="s">
        <v>20</v>
      </c>
      <c r="E4" s="29" t="s">
        <v>83</v>
      </c>
      <c r="F4" s="29" t="s">
        <v>21</v>
      </c>
      <c r="G4" s="29" t="s">
        <v>22</v>
      </c>
      <c r="H4" s="29" t="s">
        <v>84</v>
      </c>
    </row>
    <row r="5" spans="1:10" ht="45">
      <c r="A5" s="35" t="s">
        <v>23</v>
      </c>
      <c r="B5" s="35" t="s">
        <v>24</v>
      </c>
      <c r="C5" s="30">
        <v>11360.93</v>
      </c>
      <c r="D5" s="36">
        <v>262820.06</v>
      </c>
      <c r="E5" s="37">
        <v>592</v>
      </c>
      <c r="F5" s="36">
        <v>4933.8</v>
      </c>
      <c r="G5" s="38">
        <f>D5+F5</f>
        <v>267753.86</v>
      </c>
      <c r="H5" s="39">
        <f t="shared" ref="H5:H21" si="0">C5+E5</f>
        <v>11952.93</v>
      </c>
      <c r="I5" s="1"/>
      <c r="J5" s="1"/>
    </row>
    <row r="6" spans="1:10" ht="60">
      <c r="A6" s="35"/>
      <c r="B6" s="35" t="s">
        <v>25</v>
      </c>
      <c r="C6" s="30"/>
      <c r="D6" s="36"/>
      <c r="E6" s="37"/>
      <c r="F6" s="36"/>
      <c r="G6" s="38"/>
      <c r="H6" s="39">
        <f t="shared" si="0"/>
        <v>0</v>
      </c>
      <c r="I6" s="1"/>
      <c r="J6" s="1"/>
    </row>
    <row r="7" spans="1:10" ht="30">
      <c r="A7" s="35"/>
      <c r="B7" s="35" t="s">
        <v>26</v>
      </c>
      <c r="C7" s="30"/>
      <c r="D7" s="36"/>
      <c r="E7" s="37"/>
      <c r="F7" s="36"/>
      <c r="G7" s="38"/>
      <c r="H7" s="39">
        <f t="shared" si="0"/>
        <v>0</v>
      </c>
      <c r="I7" s="1"/>
      <c r="J7" s="1"/>
    </row>
    <row r="8" spans="1:10" ht="45">
      <c r="A8" s="35"/>
      <c r="B8" s="35" t="s">
        <v>27</v>
      </c>
      <c r="C8" s="30"/>
      <c r="D8" s="36"/>
      <c r="E8" s="37"/>
      <c r="F8" s="36"/>
      <c r="G8" s="38"/>
      <c r="H8" s="39">
        <f t="shared" si="0"/>
        <v>0</v>
      </c>
      <c r="I8" s="1"/>
      <c r="J8" s="1"/>
    </row>
    <row r="9" spans="1:10" ht="45">
      <c r="A9" s="35"/>
      <c r="B9" s="35" t="s">
        <v>28</v>
      </c>
      <c r="C9" s="30"/>
      <c r="D9" s="36"/>
      <c r="E9" s="37"/>
      <c r="F9" s="36"/>
      <c r="G9" s="38"/>
      <c r="H9" s="39">
        <f t="shared" si="0"/>
        <v>0</v>
      </c>
      <c r="I9" s="1"/>
      <c r="J9" s="1"/>
    </row>
    <row r="10" spans="1:10" ht="45">
      <c r="A10" s="35" t="s">
        <v>29</v>
      </c>
      <c r="B10" s="35" t="s">
        <v>30</v>
      </c>
      <c r="C10" s="30">
        <v>0</v>
      </c>
      <c r="D10" s="36">
        <v>0</v>
      </c>
      <c r="E10" s="37"/>
      <c r="F10" s="36">
        <v>4006.3100000000004</v>
      </c>
      <c r="G10" s="38">
        <v>4006.3100000000004</v>
      </c>
      <c r="H10" s="39">
        <f t="shared" si="0"/>
        <v>0</v>
      </c>
      <c r="I10" s="1"/>
      <c r="J10" s="1"/>
    </row>
    <row r="11" spans="1:10" ht="30">
      <c r="A11" s="35"/>
      <c r="B11" s="35" t="s">
        <v>31</v>
      </c>
      <c r="C11" s="30"/>
      <c r="D11" s="36"/>
      <c r="E11" s="37"/>
      <c r="F11" s="36"/>
      <c r="G11" s="38"/>
      <c r="H11" s="39">
        <f t="shared" si="0"/>
        <v>0</v>
      </c>
      <c r="I11" s="1"/>
      <c r="J11" s="1"/>
    </row>
    <row r="12" spans="1:10" ht="45">
      <c r="A12" s="35" t="s">
        <v>32</v>
      </c>
      <c r="B12" s="35" t="s">
        <v>33</v>
      </c>
      <c r="C12" s="30">
        <v>53.29</v>
      </c>
      <c r="D12" s="36">
        <v>12156.67</v>
      </c>
      <c r="E12" s="37"/>
      <c r="F12" s="36">
        <v>1857.25</v>
      </c>
      <c r="G12" s="38">
        <v>14013.92</v>
      </c>
      <c r="H12" s="39">
        <f t="shared" si="0"/>
        <v>53.29</v>
      </c>
      <c r="I12" s="1"/>
      <c r="J12" s="1"/>
    </row>
    <row r="13" spans="1:10">
      <c r="A13" s="35"/>
      <c r="B13" s="35" t="s">
        <v>34</v>
      </c>
      <c r="C13" s="30">
        <v>0</v>
      </c>
      <c r="D13" s="36">
        <v>0</v>
      </c>
      <c r="E13" s="37"/>
      <c r="F13" s="36"/>
      <c r="G13" s="38"/>
      <c r="H13" s="39">
        <f t="shared" si="0"/>
        <v>0</v>
      </c>
      <c r="I13" s="1"/>
      <c r="J13" s="1"/>
    </row>
    <row r="14" spans="1:10">
      <c r="A14" s="35"/>
      <c r="B14" s="35" t="s">
        <v>35</v>
      </c>
      <c r="C14" s="30">
        <v>0</v>
      </c>
      <c r="D14" s="36">
        <v>0</v>
      </c>
      <c r="E14" s="37"/>
      <c r="F14" s="36"/>
      <c r="G14" s="38"/>
      <c r="H14" s="39">
        <f t="shared" si="0"/>
        <v>0</v>
      </c>
      <c r="I14" s="1"/>
      <c r="J14" s="1"/>
    </row>
    <row r="15" spans="1:10" ht="75">
      <c r="A15" s="35" t="s">
        <v>36</v>
      </c>
      <c r="B15" s="35" t="s">
        <v>37</v>
      </c>
      <c r="C15" s="30">
        <v>300</v>
      </c>
      <c r="D15" s="36">
        <v>3879.14</v>
      </c>
      <c r="E15" s="37"/>
      <c r="F15" s="36">
        <v>0</v>
      </c>
      <c r="G15" s="38">
        <v>16367.17</v>
      </c>
      <c r="H15" s="39">
        <f t="shared" si="0"/>
        <v>300</v>
      </c>
      <c r="I15" s="1"/>
      <c r="J15" s="1"/>
    </row>
    <row r="16" spans="1:10" ht="30">
      <c r="A16" s="35"/>
      <c r="B16" s="35" t="s">
        <v>38</v>
      </c>
      <c r="C16" s="30">
        <v>665.57</v>
      </c>
      <c r="D16" s="36">
        <v>12488.03</v>
      </c>
      <c r="E16" s="37"/>
      <c r="F16" s="36"/>
      <c r="G16" s="38"/>
      <c r="H16" s="39">
        <f t="shared" si="0"/>
        <v>665.57</v>
      </c>
      <c r="I16" s="1"/>
      <c r="J16" s="1"/>
    </row>
    <row r="17" spans="1:10" ht="30">
      <c r="A17" s="35" t="s">
        <v>39</v>
      </c>
      <c r="B17" s="35" t="s">
        <v>40</v>
      </c>
      <c r="C17" s="30">
        <v>450.07</v>
      </c>
      <c r="D17" s="36">
        <v>8664</v>
      </c>
      <c r="E17" s="37">
        <v>26</v>
      </c>
      <c r="F17" s="36">
        <v>35.299999999999997</v>
      </c>
      <c r="G17" s="38">
        <v>8699.2999999999993</v>
      </c>
      <c r="H17" s="39">
        <f t="shared" si="0"/>
        <v>476.07</v>
      </c>
      <c r="I17" s="1"/>
      <c r="J17" s="1"/>
    </row>
    <row r="18" spans="1:10" ht="30">
      <c r="A18" s="35"/>
      <c r="B18" s="35" t="s">
        <v>41</v>
      </c>
      <c r="C18" s="30"/>
      <c r="D18" s="36"/>
      <c r="E18" s="37"/>
      <c r="F18" s="36"/>
      <c r="G18" s="38"/>
      <c r="H18" s="39">
        <f t="shared" si="0"/>
        <v>0</v>
      </c>
      <c r="I18" s="1"/>
      <c r="J18" s="1"/>
    </row>
    <row r="19" spans="1:10" ht="30">
      <c r="A19" s="35"/>
      <c r="B19" s="35" t="s">
        <v>42</v>
      </c>
      <c r="C19" s="30"/>
      <c r="D19" s="36"/>
      <c r="E19" s="37"/>
      <c r="F19" s="36"/>
      <c r="G19" s="38"/>
      <c r="H19" s="39">
        <f t="shared" si="0"/>
        <v>0</v>
      </c>
      <c r="I19" s="1"/>
      <c r="J19" s="1"/>
    </row>
    <row r="20" spans="1:10" ht="60">
      <c r="A20" s="35" t="s">
        <v>43</v>
      </c>
      <c r="B20" s="35" t="s">
        <v>44</v>
      </c>
      <c r="C20" s="30">
        <v>158.1</v>
      </c>
      <c r="D20" s="36">
        <v>150</v>
      </c>
      <c r="E20" s="37"/>
      <c r="F20" s="36">
        <v>2532</v>
      </c>
      <c r="G20" s="38">
        <v>2682</v>
      </c>
      <c r="H20" s="39">
        <f t="shared" si="0"/>
        <v>158.1</v>
      </c>
      <c r="I20" s="1"/>
      <c r="J20" s="1"/>
    </row>
    <row r="21" spans="1:10">
      <c r="A21" s="35"/>
      <c r="B21" s="35" t="s">
        <v>1</v>
      </c>
      <c r="C21" s="40">
        <f>SUM(C5:C20)</f>
        <v>12987.960000000001</v>
      </c>
      <c r="D21" s="41">
        <f t="shared" ref="D21:G21" si="1">SUM(D5:D20)</f>
        <v>300157.90000000002</v>
      </c>
      <c r="E21" s="40">
        <f t="shared" si="1"/>
        <v>618</v>
      </c>
      <c r="F21" s="41">
        <f t="shared" si="1"/>
        <v>13364.66</v>
      </c>
      <c r="G21" s="42">
        <f t="shared" si="1"/>
        <v>313522.55999999994</v>
      </c>
      <c r="H21" s="44">
        <f t="shared" si="0"/>
        <v>13605.960000000001</v>
      </c>
      <c r="I21" s="1"/>
      <c r="J21" s="1"/>
    </row>
    <row r="22" spans="1:10">
      <c r="A22" s="35"/>
      <c r="B22" s="35"/>
      <c r="C22" s="30"/>
      <c r="D22" s="36"/>
      <c r="E22" s="37"/>
      <c r="F22" s="36"/>
      <c r="G22" s="38"/>
      <c r="H22" s="39"/>
      <c r="I22" s="1"/>
      <c r="J22" s="1"/>
    </row>
    <row r="23" spans="1:10">
      <c r="C23" s="28"/>
      <c r="D23" s="28"/>
      <c r="E23" s="43"/>
      <c r="F23" s="28"/>
      <c r="G23" s="28"/>
      <c r="H23" s="28"/>
      <c r="I23" s="1"/>
      <c r="J23" s="1"/>
    </row>
    <row r="24" spans="1:10">
      <c r="C24" s="28"/>
      <c r="D24" s="28"/>
      <c r="E24" s="43"/>
      <c r="F24" s="28"/>
      <c r="G24" s="28"/>
      <c r="H24" s="28"/>
      <c r="I24" s="1"/>
      <c r="J24" s="1"/>
    </row>
    <row r="25" spans="1:10">
      <c r="C25" s="28"/>
      <c r="D25" s="28"/>
      <c r="E25" s="43"/>
      <c r="F25" s="28"/>
      <c r="G25" s="28"/>
      <c r="H25" s="28"/>
      <c r="I25" s="1"/>
      <c r="J25" s="1"/>
    </row>
    <row r="26" spans="1:10">
      <c r="C26" s="28"/>
      <c r="D26" s="28"/>
      <c r="E26" s="43"/>
      <c r="F26" s="28"/>
      <c r="G26" s="28"/>
      <c r="H26" s="28"/>
      <c r="I26" s="1"/>
      <c r="J26" s="1"/>
    </row>
    <row r="27" spans="1:10">
      <c r="C27" s="28"/>
      <c r="D27" s="28"/>
      <c r="E27" s="43"/>
      <c r="F27" s="28"/>
      <c r="G27" s="28"/>
      <c r="H27" s="28"/>
      <c r="I27" s="1"/>
      <c r="J27" s="1"/>
    </row>
  </sheetData>
  <mergeCells count="1">
    <mergeCell ref="A2:G2"/>
  </mergeCells>
  <printOptions horizontalCentered="1" verticalCentered="1"/>
  <pageMargins left="0" right="0" top="0.74803149606299213" bottom="0.74803149606299213" header="0.31496062992125984" footer="0.31496062992125984"/>
  <pageSetup paperSize="8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Synthèse</vt:lpstr>
      <vt:lpstr>vols gouvernementaux</vt:lpstr>
      <vt:lpstr>frais de déplacement</vt:lpstr>
      <vt:lpstr>frais de représentation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FOURNIE Anne</dc:creator>
  <cp:lastModifiedBy>LE BLEVENEC Thomas</cp:lastModifiedBy>
  <cp:lastPrinted>2025-09-05T09:53:28Z</cp:lastPrinted>
  <dcterms:created xsi:type="dcterms:W3CDTF">2025-08-28T12:20:47Z</dcterms:created>
  <dcterms:modified xsi:type="dcterms:W3CDTF">2025-09-25T15:26:39Z</dcterms:modified>
</cp:coreProperties>
</file>